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Cash Flow" sheetId="1" r:id="rId1"/>
  </sheets>
  <definedNames/>
  <calcPr fullCalcOnLoad="1"/>
</workbook>
</file>

<file path=xl/sharedStrings.xml><?xml version="1.0" encoding="utf-8"?>
<sst xmlns="http://schemas.openxmlformats.org/spreadsheetml/2006/main" count="179" uniqueCount="72">
  <si>
    <t xml:space="preserve">    Year  1</t>
  </si>
  <si>
    <t xml:space="preserve">    Year  2</t>
  </si>
  <si>
    <t xml:space="preserve">    Year  3</t>
  </si>
  <si>
    <t xml:space="preserve">    Year  4</t>
  </si>
  <si>
    <t xml:space="preserve">    Year  5</t>
  </si>
  <si>
    <t xml:space="preserve">    Year  6</t>
  </si>
  <si>
    <t xml:space="preserve">    Year  7</t>
  </si>
  <si>
    <t xml:space="preserve">    Year  8</t>
  </si>
  <si>
    <t xml:space="preserve">    Year  9</t>
  </si>
  <si>
    <t xml:space="preserve">    Year 10</t>
  </si>
  <si>
    <t xml:space="preserve">    Year 11</t>
  </si>
  <si>
    <t>For the Years Ending</t>
  </si>
  <si>
    <t xml:space="preserve">   Dec-2006</t>
  </si>
  <si>
    <t xml:space="preserve">   Dec-2007</t>
  </si>
  <si>
    <t xml:space="preserve">   Dec-2008</t>
  </si>
  <si>
    <t xml:space="preserve">   Dec-2009</t>
  </si>
  <si>
    <t xml:space="preserve">   Dec-2010</t>
  </si>
  <si>
    <t xml:space="preserve">   Dec-2011</t>
  </si>
  <si>
    <t xml:space="preserve">   Dec-2012</t>
  </si>
  <si>
    <t xml:space="preserve">   Dec-2013</t>
  </si>
  <si>
    <t xml:space="preserve">   Dec-2014</t>
  </si>
  <si>
    <t xml:space="preserve">   Dec-2015</t>
  </si>
  <si>
    <t xml:space="preserve">   Dec-2016</t>
  </si>
  <si>
    <t xml:space="preserve"> __________</t>
  </si>
  <si>
    <t>POTENTIAL GROSS REVENUE</t>
  </si>
  <si>
    <t xml:space="preserve">  Base Rental Revenue</t>
  </si>
  <si>
    <t xml:space="preserve">  Absorption &amp; Turnover Vacancy</t>
  </si>
  <si>
    <t xml:space="preserve">  Base Rent Abatements</t>
  </si>
  <si>
    <t xml:space="preserve">  Scheduled Base Rental Revenue</t>
  </si>
  <si>
    <t xml:space="preserve">  CPI &amp; Other Adjustment Revenue</t>
  </si>
  <si>
    <t xml:space="preserve">  Expense Reimbursement Revenue</t>
  </si>
  <si>
    <t xml:space="preserve">    CAM &amp; Utilies</t>
  </si>
  <si>
    <t xml:space="preserve">    Insurance</t>
  </si>
  <si>
    <t xml:space="preserve">    Real Estate Taxes</t>
  </si>
  <si>
    <t xml:space="preserve">    Mang. Fee</t>
  </si>
  <si>
    <t xml:space="preserve">  Total Reimbursement Revenue</t>
  </si>
  <si>
    <t>TOTAL POTENTIAL GROSS REVENUE</t>
  </si>
  <si>
    <t xml:space="preserve">  General Vacancy</t>
  </si>
  <si>
    <t>EFFECTIVE GROSS REVENUE</t>
  </si>
  <si>
    <t>OPERATING EXPENSES</t>
  </si>
  <si>
    <t xml:space="preserve">  CAM &amp; Utilies</t>
  </si>
  <si>
    <t xml:space="preserve">  Insurance</t>
  </si>
  <si>
    <t xml:space="preserve">  Real Estate Taxes</t>
  </si>
  <si>
    <t xml:space="preserve">  Mang. Fee</t>
  </si>
  <si>
    <t>TOTAL OPERATING EXPENSES</t>
  </si>
  <si>
    <t>NET OPERATING INCOME</t>
  </si>
  <si>
    <t>DEBT SERVICE</t>
  </si>
  <si>
    <t xml:space="preserve">  Interest Payments</t>
  </si>
  <si>
    <t>TOTAL DEBT SERVICE</t>
  </si>
  <si>
    <t>LEASING &amp; CAPITAL COSTS</t>
  </si>
  <si>
    <t xml:space="preserve">  Tenant Improvements</t>
  </si>
  <si>
    <t xml:space="preserve">  Leasing Commissions</t>
  </si>
  <si>
    <t xml:space="preserve">  Capital Reserves</t>
  </si>
  <si>
    <t>TOTAL LEASING &amp; CAPITAL COSTS</t>
  </si>
  <si>
    <t>CASH FLOW AFTER DEBT SERVICE</t>
  </si>
  <si>
    <t>Year 0</t>
  </si>
  <si>
    <t>Property Sale</t>
  </si>
  <si>
    <t>Sale Transcation Costs</t>
  </si>
  <si>
    <t>Outstanding Loan Balance</t>
  </si>
  <si>
    <t>Internal Rate of Return</t>
  </si>
  <si>
    <t>Property Cash Flows</t>
  </si>
  <si>
    <t>Equity Investment</t>
  </si>
  <si>
    <t>Return on Equity</t>
  </si>
  <si>
    <t>Loan Amount</t>
  </si>
  <si>
    <t>Debt Coverage Ratio on NOI</t>
  </si>
  <si>
    <t xml:space="preserve">  Principal Payments</t>
  </si>
  <si>
    <t>Debt Coverage Ratio on CFBDS</t>
  </si>
  <si>
    <t>CASH FLOW BEFORE DEBT SERVICE (CFBDS)</t>
  </si>
  <si>
    <t>Gateway Business Center</t>
  </si>
  <si>
    <t>Leveraged Property Analysis</t>
  </si>
  <si>
    <t>Net Sale Proceeds</t>
  </si>
  <si>
    <t>Figure 9-14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</si>
</sst>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Alignment="1">
      <alignment horizontal="right"/>
    </xf>
    <xf numFmtId="6" fontId="5" fillId="0" borderId="0" xfId="0" applyNumberFormat="1" applyFont="1" applyAlignment="1">
      <alignment horizontal="right"/>
    </xf>
    <xf numFmtId="38" fontId="23" fillId="0" borderId="0" xfId="0" applyNumberFormat="1" applyFont="1" applyAlignment="1">
      <alignment horizontal="right"/>
    </xf>
    <xf numFmtId="38" fontId="24" fillId="0" borderId="0" xfId="0" applyNumberFormat="1" applyFont="1" applyAlignment="1">
      <alignment horizontal="right"/>
    </xf>
    <xf numFmtId="40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7.28125" style="1" customWidth="1"/>
    <col min="2" max="2" width="11.7109375" style="1" customWidth="1"/>
    <col min="3" max="3" width="10.7109375" style="2" customWidth="1"/>
    <col min="4" max="4" width="10.57421875" style="2" customWidth="1"/>
    <col min="5" max="5" width="10.421875" style="2" customWidth="1"/>
    <col min="6" max="6" width="10.28125" style="2" customWidth="1"/>
    <col min="7" max="7" width="10.7109375" style="2" customWidth="1"/>
    <col min="8" max="8" width="10.140625" style="2" customWidth="1"/>
    <col min="9" max="9" width="10.8515625" style="2" customWidth="1"/>
    <col min="10" max="10" width="10.57421875" style="2" customWidth="1"/>
    <col min="11" max="11" width="11.7109375" style="2" customWidth="1"/>
    <col min="12" max="12" width="11.57421875" style="2" customWidth="1"/>
    <col min="13" max="13" width="10.7109375" style="2" customWidth="1"/>
  </cols>
  <sheetData>
    <row r="1" spans="1:13" ht="18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>
      <c r="A2" s="10" t="s">
        <v>68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.75" thickBot="1">
      <c r="A3" s="10" t="s">
        <v>69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3.5" thickTop="1">
      <c r="A4" s="22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4.25">
      <c r="A5" s="9"/>
      <c r="B5" s="9" t="s">
        <v>55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</row>
    <row r="6" spans="1:13" ht="14.25">
      <c r="A6" s="9" t="s">
        <v>11</v>
      </c>
      <c r="B6" s="9"/>
      <c r="C6" s="8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  <c r="K6" s="8" t="s">
        <v>20</v>
      </c>
      <c r="L6" s="8" t="s">
        <v>21</v>
      </c>
      <c r="M6" s="8" t="s">
        <v>22</v>
      </c>
    </row>
    <row r="7" spans="1:13" ht="14.25">
      <c r="A7" s="9"/>
      <c r="B7" s="9"/>
      <c r="C7" s="8" t="s">
        <v>23</v>
      </c>
      <c r="D7" s="8" t="s">
        <v>23</v>
      </c>
      <c r="E7" s="8" t="s">
        <v>23</v>
      </c>
      <c r="F7" s="8" t="s">
        <v>23</v>
      </c>
      <c r="G7" s="8" t="s">
        <v>23</v>
      </c>
      <c r="H7" s="8" t="s">
        <v>23</v>
      </c>
      <c r="I7" s="8" t="s">
        <v>23</v>
      </c>
      <c r="J7" s="8" t="s">
        <v>23</v>
      </c>
      <c r="K7" s="8" t="s">
        <v>23</v>
      </c>
      <c r="L7" s="8" t="s">
        <v>23</v>
      </c>
      <c r="M7" s="8" t="s">
        <v>23</v>
      </c>
    </row>
    <row r="8" spans="1:13" ht="14.25">
      <c r="A8" s="9" t="s">
        <v>24</v>
      </c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4.25">
      <c r="A9" s="12" t="s">
        <v>25</v>
      </c>
      <c r="B9" s="12"/>
      <c r="C9" s="13">
        <v>601403</v>
      </c>
      <c r="D9" s="13">
        <v>631674</v>
      </c>
      <c r="E9" s="13">
        <v>637083</v>
      </c>
      <c r="F9" s="13">
        <v>650476</v>
      </c>
      <c r="G9" s="13">
        <v>661633</v>
      </c>
      <c r="H9" s="13">
        <v>661651</v>
      </c>
      <c r="I9" s="13">
        <v>675565</v>
      </c>
      <c r="J9" s="13">
        <v>679004</v>
      </c>
      <c r="K9" s="13">
        <v>673158</v>
      </c>
      <c r="L9" s="13">
        <v>643616</v>
      </c>
      <c r="M9" s="14">
        <v>650797</v>
      </c>
    </row>
    <row r="10" spans="1:13" ht="14.25">
      <c r="A10" s="12" t="s">
        <v>26</v>
      </c>
      <c r="B10" s="12"/>
      <c r="C10" s="13"/>
      <c r="D10" s="13"/>
      <c r="E10" s="13">
        <v>-12740</v>
      </c>
      <c r="F10" s="13">
        <v>-5988</v>
      </c>
      <c r="G10" s="13">
        <v>-4998</v>
      </c>
      <c r="H10" s="13">
        <v>-10350</v>
      </c>
      <c r="I10" s="13">
        <v>-10704</v>
      </c>
      <c r="J10" s="13">
        <v>-7207</v>
      </c>
      <c r="K10" s="13">
        <v>-70218</v>
      </c>
      <c r="L10" s="13">
        <v>-6300</v>
      </c>
      <c r="M10" s="8">
        <v>-14609</v>
      </c>
    </row>
    <row r="11" spans="1:13" ht="14.25">
      <c r="A11" s="12" t="s">
        <v>27</v>
      </c>
      <c r="B11" s="12"/>
      <c r="C11" s="13"/>
      <c r="D11" s="13"/>
      <c r="E11" s="13">
        <v>-4459</v>
      </c>
      <c r="F11" s="13">
        <v>-2096</v>
      </c>
      <c r="G11" s="13">
        <v>-1749</v>
      </c>
      <c r="H11" s="13">
        <v>-3623</v>
      </c>
      <c r="I11" s="13">
        <v>-3746</v>
      </c>
      <c r="J11" s="13"/>
      <c r="K11" s="13">
        <v>-25976</v>
      </c>
      <c r="L11" s="13">
        <v>-2430</v>
      </c>
      <c r="M11" s="8">
        <v>-6128</v>
      </c>
    </row>
    <row r="12" spans="1:13" ht="14.25">
      <c r="A12" s="12"/>
      <c r="B12" s="12"/>
      <c r="C12" s="13" t="s">
        <v>23</v>
      </c>
      <c r="D12" s="13" t="s">
        <v>23</v>
      </c>
      <c r="E12" s="13" t="s">
        <v>23</v>
      </c>
      <c r="F12" s="13" t="s">
        <v>23</v>
      </c>
      <c r="G12" s="13" t="s">
        <v>23</v>
      </c>
      <c r="H12" s="13" t="s">
        <v>23</v>
      </c>
      <c r="I12" s="13" t="s">
        <v>23</v>
      </c>
      <c r="J12" s="13" t="s">
        <v>23</v>
      </c>
      <c r="K12" s="13" t="s">
        <v>23</v>
      </c>
      <c r="L12" s="13" t="s">
        <v>23</v>
      </c>
      <c r="M12" s="8" t="s">
        <v>23</v>
      </c>
    </row>
    <row r="13" spans="1:13" ht="14.25">
      <c r="A13" s="12" t="s">
        <v>28</v>
      </c>
      <c r="B13" s="12"/>
      <c r="C13" s="13">
        <v>601403</v>
      </c>
      <c r="D13" s="13">
        <v>631674</v>
      </c>
      <c r="E13" s="13">
        <v>619884</v>
      </c>
      <c r="F13" s="13">
        <v>642392</v>
      </c>
      <c r="G13" s="13">
        <v>654886</v>
      </c>
      <c r="H13" s="13">
        <v>647678</v>
      </c>
      <c r="I13" s="13">
        <v>661115</v>
      </c>
      <c r="J13" s="13">
        <v>671797</v>
      </c>
      <c r="K13" s="13">
        <v>576964</v>
      </c>
      <c r="L13" s="13">
        <v>634886</v>
      </c>
      <c r="M13" s="8">
        <v>630060</v>
      </c>
    </row>
    <row r="14" spans="1:13" ht="14.25">
      <c r="A14" s="12" t="s">
        <v>29</v>
      </c>
      <c r="B14" s="12"/>
      <c r="C14" s="13"/>
      <c r="D14" s="13"/>
      <c r="E14" s="13"/>
      <c r="F14" s="13">
        <v>191</v>
      </c>
      <c r="G14" s="13">
        <v>2580</v>
      </c>
      <c r="H14" s="13">
        <v>6103</v>
      </c>
      <c r="I14" s="13">
        <v>11178</v>
      </c>
      <c r="J14" s="13">
        <v>17917</v>
      </c>
      <c r="K14" s="13">
        <v>14687</v>
      </c>
      <c r="L14" s="13">
        <v>19382</v>
      </c>
      <c r="M14" s="8">
        <v>29091</v>
      </c>
    </row>
    <row r="15" spans="1:13" ht="14.25">
      <c r="A15" s="12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8"/>
    </row>
    <row r="16" spans="1:13" ht="14.25">
      <c r="A16" s="12" t="s">
        <v>30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8"/>
    </row>
    <row r="17" spans="1:13" ht="14.25">
      <c r="A17" s="12" t="s">
        <v>31</v>
      </c>
      <c r="B17" s="12"/>
      <c r="C17" s="13">
        <v>32055</v>
      </c>
      <c r="D17" s="13">
        <v>36719</v>
      </c>
      <c r="E17" s="13">
        <v>36721</v>
      </c>
      <c r="F17" s="13">
        <v>39061</v>
      </c>
      <c r="G17" s="13">
        <v>40770</v>
      </c>
      <c r="H17" s="13">
        <v>41771</v>
      </c>
      <c r="I17" s="13">
        <v>43855</v>
      </c>
      <c r="J17" s="13">
        <v>45572</v>
      </c>
      <c r="K17" s="13">
        <v>46659</v>
      </c>
      <c r="L17" s="13">
        <v>62719</v>
      </c>
      <c r="M17" s="8">
        <v>63602</v>
      </c>
    </row>
    <row r="18" spans="1:13" ht="14.25">
      <c r="A18" s="12" t="s">
        <v>32</v>
      </c>
      <c r="B18" s="12"/>
      <c r="C18" s="13">
        <v>5193</v>
      </c>
      <c r="D18" s="13">
        <v>5888</v>
      </c>
      <c r="E18" s="13">
        <v>5889</v>
      </c>
      <c r="F18" s="13">
        <v>6237</v>
      </c>
      <c r="G18" s="13">
        <v>6491</v>
      </c>
      <c r="H18" s="13">
        <v>6642</v>
      </c>
      <c r="I18" s="13">
        <v>6952</v>
      </c>
      <c r="J18" s="13">
        <v>7207</v>
      </c>
      <c r="K18" s="13">
        <v>7231</v>
      </c>
      <c r="L18" s="13">
        <v>9347</v>
      </c>
      <c r="M18" s="8">
        <v>9478</v>
      </c>
    </row>
    <row r="19" spans="1:13" ht="14.25">
      <c r="A19" s="12" t="s">
        <v>33</v>
      </c>
      <c r="B19" s="12"/>
      <c r="C19" s="13">
        <v>45712</v>
      </c>
      <c r="D19" s="13">
        <v>54120</v>
      </c>
      <c r="E19" s="13">
        <v>54123</v>
      </c>
      <c r="F19" s="13">
        <v>58345</v>
      </c>
      <c r="G19" s="13">
        <v>61427</v>
      </c>
      <c r="H19" s="13">
        <v>63232</v>
      </c>
      <c r="I19" s="13">
        <v>66990</v>
      </c>
      <c r="J19" s="13">
        <v>70086</v>
      </c>
      <c r="K19" s="13">
        <v>76072</v>
      </c>
      <c r="L19" s="13">
        <v>113092</v>
      </c>
      <c r="M19" s="8">
        <v>114684</v>
      </c>
    </row>
    <row r="20" spans="1:13" ht="14.25">
      <c r="A20" s="12" t="s">
        <v>34</v>
      </c>
      <c r="B20" s="12"/>
      <c r="C20" s="13">
        <v>17326</v>
      </c>
      <c r="D20" s="13">
        <v>18905</v>
      </c>
      <c r="E20" s="13">
        <v>18102</v>
      </c>
      <c r="F20" s="13">
        <v>19427</v>
      </c>
      <c r="G20" s="13">
        <v>20227</v>
      </c>
      <c r="H20" s="13">
        <v>20062</v>
      </c>
      <c r="I20" s="13">
        <v>21241</v>
      </c>
      <c r="J20" s="13">
        <v>21963</v>
      </c>
      <c r="K20" s="13">
        <v>20855</v>
      </c>
      <c r="L20" s="13">
        <v>32266</v>
      </c>
      <c r="M20" s="8">
        <v>32340</v>
      </c>
    </row>
    <row r="21" spans="1:13" ht="14.25">
      <c r="A21" s="12"/>
      <c r="B21" s="12"/>
      <c r="C21" s="13" t="s">
        <v>23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 t="s">
        <v>23</v>
      </c>
      <c r="J21" s="13" t="s">
        <v>23</v>
      </c>
      <c r="K21" s="13" t="s">
        <v>23</v>
      </c>
      <c r="L21" s="13" t="s">
        <v>23</v>
      </c>
      <c r="M21" s="8" t="s">
        <v>23</v>
      </c>
    </row>
    <row r="22" spans="1:13" ht="14.25">
      <c r="A22" s="12" t="s">
        <v>35</v>
      </c>
      <c r="B22" s="12"/>
      <c r="C22" s="13">
        <v>100286</v>
      </c>
      <c r="D22" s="13">
        <v>115632</v>
      </c>
      <c r="E22" s="13">
        <v>114835</v>
      </c>
      <c r="F22" s="13">
        <v>123070</v>
      </c>
      <c r="G22" s="13">
        <v>128915</v>
      </c>
      <c r="H22" s="13">
        <v>131707</v>
      </c>
      <c r="I22" s="13">
        <v>139038</v>
      </c>
      <c r="J22" s="13">
        <v>144828</v>
      </c>
      <c r="K22" s="13">
        <v>150817</v>
      </c>
      <c r="L22" s="13">
        <v>217424</v>
      </c>
      <c r="M22" s="8">
        <v>220104</v>
      </c>
    </row>
    <row r="23" spans="1:13" ht="14.25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8"/>
    </row>
    <row r="24" spans="1:13" ht="14.25">
      <c r="A24" s="12"/>
      <c r="B24" s="12"/>
      <c r="C24" s="13" t="s">
        <v>23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 t="s">
        <v>23</v>
      </c>
      <c r="J24" s="13" t="s">
        <v>23</v>
      </c>
      <c r="K24" s="13" t="s">
        <v>23</v>
      </c>
      <c r="L24" s="13" t="s">
        <v>23</v>
      </c>
      <c r="M24" s="8" t="s">
        <v>23</v>
      </c>
    </row>
    <row r="25" spans="1:13" ht="14.25">
      <c r="A25" s="12" t="s">
        <v>36</v>
      </c>
      <c r="B25" s="12"/>
      <c r="C25" s="13">
        <v>701689</v>
      </c>
      <c r="D25" s="13">
        <v>747306</v>
      </c>
      <c r="E25" s="13">
        <v>734719</v>
      </c>
      <c r="F25" s="13">
        <v>765653</v>
      </c>
      <c r="G25" s="13">
        <v>786381</v>
      </c>
      <c r="H25" s="13">
        <v>785488</v>
      </c>
      <c r="I25" s="13">
        <v>811331</v>
      </c>
      <c r="J25" s="13">
        <v>834542</v>
      </c>
      <c r="K25" s="13">
        <v>742468</v>
      </c>
      <c r="L25" s="13">
        <v>871692</v>
      </c>
      <c r="M25" s="8">
        <v>879255</v>
      </c>
    </row>
    <row r="26" spans="1:13" ht="14.25">
      <c r="A26" s="12" t="s">
        <v>37</v>
      </c>
      <c r="B26" s="12"/>
      <c r="C26" s="13"/>
      <c r="D26" s="13">
        <v>-52311</v>
      </c>
      <c r="E26" s="13">
        <v>-39582</v>
      </c>
      <c r="F26" s="13">
        <v>-48027</v>
      </c>
      <c r="G26" s="13">
        <v>-50399</v>
      </c>
      <c r="H26" s="13">
        <v>-45359</v>
      </c>
      <c r="I26" s="13">
        <v>-46838</v>
      </c>
      <c r="J26" s="13">
        <v>-51715</v>
      </c>
      <c r="K26" s="13"/>
      <c r="L26" s="13">
        <v>-55159</v>
      </c>
      <c r="M26" s="8">
        <v>-47961</v>
      </c>
    </row>
    <row r="27" spans="1:13" ht="14.25">
      <c r="A27" s="12"/>
      <c r="B27" s="12"/>
      <c r="C27" s="13" t="s">
        <v>23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 t="s">
        <v>23</v>
      </c>
      <c r="J27" s="13" t="s">
        <v>23</v>
      </c>
      <c r="K27" s="13" t="s">
        <v>23</v>
      </c>
      <c r="L27" s="13" t="s">
        <v>23</v>
      </c>
      <c r="M27" s="8" t="s">
        <v>23</v>
      </c>
    </row>
    <row r="28" spans="1:13" ht="14.25">
      <c r="A28" s="12" t="s">
        <v>38</v>
      </c>
      <c r="B28" s="12"/>
      <c r="C28" s="13">
        <v>701689</v>
      </c>
      <c r="D28" s="13">
        <v>694995</v>
      </c>
      <c r="E28" s="13">
        <v>695137</v>
      </c>
      <c r="F28" s="13">
        <v>717626</v>
      </c>
      <c r="G28" s="13">
        <v>735982</v>
      </c>
      <c r="H28" s="13">
        <v>740129</v>
      </c>
      <c r="I28" s="13">
        <v>764493</v>
      </c>
      <c r="J28" s="13">
        <v>782827</v>
      </c>
      <c r="K28" s="13">
        <v>742468</v>
      </c>
      <c r="L28" s="13">
        <v>816533</v>
      </c>
      <c r="M28" s="8">
        <v>831294</v>
      </c>
    </row>
    <row r="29" spans="1:13" ht="14.25">
      <c r="A29" s="12"/>
      <c r="B29" s="12"/>
      <c r="C29" s="13" t="s">
        <v>23</v>
      </c>
      <c r="D29" s="13" t="s">
        <v>23</v>
      </c>
      <c r="E29" s="13" t="s">
        <v>23</v>
      </c>
      <c r="F29" s="13" t="s">
        <v>23</v>
      </c>
      <c r="G29" s="13" t="s">
        <v>23</v>
      </c>
      <c r="H29" s="13" t="s">
        <v>23</v>
      </c>
      <c r="I29" s="13" t="s">
        <v>23</v>
      </c>
      <c r="J29" s="13" t="s">
        <v>23</v>
      </c>
      <c r="K29" s="13" t="s">
        <v>23</v>
      </c>
      <c r="L29" s="13" t="s">
        <v>23</v>
      </c>
      <c r="M29" s="8" t="s">
        <v>23</v>
      </c>
    </row>
    <row r="30" spans="1:13" ht="14.25">
      <c r="A30" s="12" t="s">
        <v>39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8"/>
    </row>
    <row r="31" spans="1:13" ht="14.25">
      <c r="A31" s="12" t="s">
        <v>40</v>
      </c>
      <c r="B31" s="12"/>
      <c r="C31" s="13">
        <v>48658</v>
      </c>
      <c r="D31" s="13">
        <v>50118</v>
      </c>
      <c r="E31" s="13">
        <v>51621</v>
      </c>
      <c r="F31" s="13">
        <v>53170</v>
      </c>
      <c r="G31" s="13">
        <v>54765</v>
      </c>
      <c r="H31" s="13">
        <v>56408</v>
      </c>
      <c r="I31" s="13">
        <v>58100</v>
      </c>
      <c r="J31" s="13">
        <v>59843</v>
      </c>
      <c r="K31" s="13">
        <v>61638</v>
      </c>
      <c r="L31" s="13">
        <v>63488</v>
      </c>
      <c r="M31" s="8">
        <v>65392</v>
      </c>
    </row>
    <row r="32" spans="1:13" ht="14.25">
      <c r="A32" s="12" t="s">
        <v>41</v>
      </c>
      <c r="B32" s="12"/>
      <c r="C32" s="13">
        <v>7251</v>
      </c>
      <c r="D32" s="13">
        <v>7469</v>
      </c>
      <c r="E32" s="13">
        <v>7693</v>
      </c>
      <c r="F32" s="13">
        <v>7923</v>
      </c>
      <c r="G32" s="13">
        <v>8161</v>
      </c>
      <c r="H32" s="13">
        <v>8406</v>
      </c>
      <c r="I32" s="13">
        <v>8658</v>
      </c>
      <c r="J32" s="13">
        <v>8918</v>
      </c>
      <c r="K32" s="13">
        <v>9185</v>
      </c>
      <c r="L32" s="13">
        <v>9461</v>
      </c>
      <c r="M32" s="8">
        <v>9745</v>
      </c>
    </row>
    <row r="33" spans="1:13" ht="14.25">
      <c r="A33" s="12" t="s">
        <v>42</v>
      </c>
      <c r="B33" s="12"/>
      <c r="C33" s="13">
        <v>87737</v>
      </c>
      <c r="D33" s="13">
        <v>90369</v>
      </c>
      <c r="E33" s="13">
        <v>93080</v>
      </c>
      <c r="F33" s="13">
        <v>95873</v>
      </c>
      <c r="G33" s="13">
        <v>98749</v>
      </c>
      <c r="H33" s="13">
        <v>101711</v>
      </c>
      <c r="I33" s="13">
        <v>104763</v>
      </c>
      <c r="J33" s="13">
        <v>107905</v>
      </c>
      <c r="K33" s="13">
        <v>111143</v>
      </c>
      <c r="L33" s="13">
        <v>114477</v>
      </c>
      <c r="M33" s="8">
        <v>117911</v>
      </c>
    </row>
    <row r="34" spans="1:13" ht="14.25">
      <c r="A34" s="12" t="s">
        <v>43</v>
      </c>
      <c r="B34" s="12"/>
      <c r="C34" s="13">
        <v>28068</v>
      </c>
      <c r="D34" s="13">
        <v>27800</v>
      </c>
      <c r="E34" s="13">
        <v>27805</v>
      </c>
      <c r="F34" s="13">
        <v>28705</v>
      </c>
      <c r="G34" s="13">
        <v>29439</v>
      </c>
      <c r="H34" s="13">
        <v>29605</v>
      </c>
      <c r="I34" s="13">
        <v>30580</v>
      </c>
      <c r="J34" s="13">
        <v>31313</v>
      </c>
      <c r="K34" s="13">
        <v>29699</v>
      </c>
      <c r="L34" s="13">
        <v>32661</v>
      </c>
      <c r="M34" s="8">
        <v>33252</v>
      </c>
    </row>
    <row r="35" spans="1:13" ht="14.25">
      <c r="A35" s="12"/>
      <c r="B35" s="12"/>
      <c r="C35" s="13" t="s">
        <v>23</v>
      </c>
      <c r="D35" s="13" t="s">
        <v>23</v>
      </c>
      <c r="E35" s="13" t="s">
        <v>23</v>
      </c>
      <c r="F35" s="13" t="s">
        <v>23</v>
      </c>
      <c r="G35" s="13" t="s">
        <v>23</v>
      </c>
      <c r="H35" s="13" t="s">
        <v>23</v>
      </c>
      <c r="I35" s="13" t="s">
        <v>23</v>
      </c>
      <c r="J35" s="13" t="s">
        <v>23</v>
      </c>
      <c r="K35" s="13" t="s">
        <v>23</v>
      </c>
      <c r="L35" s="13" t="s">
        <v>23</v>
      </c>
      <c r="M35" s="8" t="s">
        <v>23</v>
      </c>
    </row>
    <row r="36" spans="1:13" ht="14.25">
      <c r="A36" s="12" t="s">
        <v>44</v>
      </c>
      <c r="B36" s="12"/>
      <c r="C36" s="13">
        <v>171714</v>
      </c>
      <c r="D36" s="13">
        <v>175756</v>
      </c>
      <c r="E36" s="13">
        <v>180199</v>
      </c>
      <c r="F36" s="13">
        <v>185671</v>
      </c>
      <c r="G36" s="13">
        <v>191114</v>
      </c>
      <c r="H36" s="13">
        <v>196130</v>
      </c>
      <c r="I36" s="13">
        <v>202101</v>
      </c>
      <c r="J36" s="13">
        <v>207979</v>
      </c>
      <c r="K36" s="13">
        <v>211665</v>
      </c>
      <c r="L36" s="13">
        <v>220087</v>
      </c>
      <c r="M36" s="8">
        <v>226300</v>
      </c>
    </row>
    <row r="37" spans="1:13" ht="14.25">
      <c r="A37" s="12"/>
      <c r="B37" s="12"/>
      <c r="C37" s="13" t="s">
        <v>23</v>
      </c>
      <c r="D37" s="13" t="s">
        <v>23</v>
      </c>
      <c r="E37" s="13" t="s">
        <v>23</v>
      </c>
      <c r="F37" s="13" t="s">
        <v>23</v>
      </c>
      <c r="G37" s="13" t="s">
        <v>23</v>
      </c>
      <c r="H37" s="13" t="s">
        <v>23</v>
      </c>
      <c r="I37" s="13" t="s">
        <v>23</v>
      </c>
      <c r="J37" s="13" t="s">
        <v>23</v>
      </c>
      <c r="K37" s="13" t="s">
        <v>23</v>
      </c>
      <c r="L37" s="13" t="s">
        <v>23</v>
      </c>
      <c r="M37" s="8" t="s">
        <v>23</v>
      </c>
    </row>
    <row r="38" spans="1:13" ht="14.25">
      <c r="A38" s="12" t="s">
        <v>45</v>
      </c>
      <c r="B38" s="12"/>
      <c r="C38" s="13">
        <v>529975</v>
      </c>
      <c r="D38" s="13">
        <v>519239</v>
      </c>
      <c r="E38" s="13">
        <v>514938</v>
      </c>
      <c r="F38" s="13">
        <v>531955</v>
      </c>
      <c r="G38" s="13">
        <v>544868</v>
      </c>
      <c r="H38" s="13">
        <v>543999</v>
      </c>
      <c r="I38" s="13">
        <v>562392</v>
      </c>
      <c r="J38" s="13">
        <v>574848</v>
      </c>
      <c r="K38" s="13">
        <v>530803</v>
      </c>
      <c r="L38" s="13">
        <v>596446</v>
      </c>
      <c r="M38" s="8">
        <v>604994</v>
      </c>
    </row>
    <row r="39" spans="1:18" ht="14.25">
      <c r="A39" s="12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8"/>
      <c r="N39" s="7"/>
      <c r="O39" s="7"/>
      <c r="P39" s="7"/>
      <c r="Q39" s="7"/>
      <c r="R39" s="7"/>
    </row>
    <row r="40" spans="1:18" ht="14.25">
      <c r="A40" s="12" t="s">
        <v>49</v>
      </c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8"/>
      <c r="N40" s="7"/>
      <c r="O40" s="7"/>
      <c r="P40" s="7"/>
      <c r="Q40" s="7"/>
      <c r="R40" s="7"/>
    </row>
    <row r="41" spans="1:13" ht="14.25">
      <c r="A41" s="12" t="s">
        <v>50</v>
      </c>
      <c r="B41" s="12"/>
      <c r="C41" s="13">
        <v>95460</v>
      </c>
      <c r="D41" s="13"/>
      <c r="E41" s="13">
        <v>40942</v>
      </c>
      <c r="F41" s="13">
        <v>19337</v>
      </c>
      <c r="G41" s="13">
        <v>16220</v>
      </c>
      <c r="H41" s="13">
        <v>33753</v>
      </c>
      <c r="I41" s="13">
        <v>23049</v>
      </c>
      <c r="J41" s="13"/>
      <c r="K41" s="13">
        <v>178145</v>
      </c>
      <c r="L41" s="13">
        <v>23089</v>
      </c>
      <c r="M41" s="8"/>
    </row>
    <row r="42" spans="1:13" ht="14.25">
      <c r="A42" s="12" t="s">
        <v>51</v>
      </c>
      <c r="B42" s="12"/>
      <c r="C42" s="13">
        <v>11539</v>
      </c>
      <c r="D42" s="13"/>
      <c r="E42" s="13">
        <v>10199</v>
      </c>
      <c r="F42" s="13">
        <v>4794</v>
      </c>
      <c r="G42" s="13">
        <v>4001</v>
      </c>
      <c r="H42" s="13">
        <v>8286</v>
      </c>
      <c r="I42" s="13">
        <v>10316</v>
      </c>
      <c r="J42" s="13"/>
      <c r="K42" s="13">
        <v>69116</v>
      </c>
      <c r="L42" s="13">
        <v>5559</v>
      </c>
      <c r="M42" s="8"/>
    </row>
    <row r="43" spans="1:13" ht="14.25">
      <c r="A43" s="12" t="s">
        <v>52</v>
      </c>
      <c r="B43" s="12"/>
      <c r="C43" s="13">
        <v>7251</v>
      </c>
      <c r="D43" s="13">
        <v>7469</v>
      </c>
      <c r="E43" s="13">
        <v>7693</v>
      </c>
      <c r="F43" s="13">
        <v>7923</v>
      </c>
      <c r="G43" s="13">
        <v>8161</v>
      </c>
      <c r="H43" s="13">
        <v>8406</v>
      </c>
      <c r="I43" s="13">
        <v>8658</v>
      </c>
      <c r="J43" s="13">
        <v>8918</v>
      </c>
      <c r="K43" s="13">
        <v>9185</v>
      </c>
      <c r="L43" s="13">
        <v>9461</v>
      </c>
      <c r="M43" s="8"/>
    </row>
    <row r="44" spans="1:13" ht="14.25">
      <c r="A44" s="12"/>
      <c r="B44" s="12"/>
      <c r="C44" s="13" t="s">
        <v>23</v>
      </c>
      <c r="D44" s="13" t="s">
        <v>23</v>
      </c>
      <c r="E44" s="13" t="s">
        <v>23</v>
      </c>
      <c r="F44" s="13" t="s">
        <v>23</v>
      </c>
      <c r="G44" s="13" t="s">
        <v>23</v>
      </c>
      <c r="H44" s="13" t="s">
        <v>23</v>
      </c>
      <c r="I44" s="13" t="s">
        <v>23</v>
      </c>
      <c r="J44" s="13" t="s">
        <v>23</v>
      </c>
      <c r="K44" s="13" t="s">
        <v>23</v>
      </c>
      <c r="L44" s="13" t="s">
        <v>23</v>
      </c>
      <c r="M44" s="8"/>
    </row>
    <row r="45" spans="1:13" ht="14.25">
      <c r="A45" s="12" t="s">
        <v>53</v>
      </c>
      <c r="B45" s="12"/>
      <c r="C45" s="13">
        <v>114250</v>
      </c>
      <c r="D45" s="13">
        <v>7469</v>
      </c>
      <c r="E45" s="13">
        <v>58834</v>
      </c>
      <c r="F45" s="13">
        <v>32054</v>
      </c>
      <c r="G45" s="13">
        <v>28382</v>
      </c>
      <c r="H45" s="13">
        <v>50445</v>
      </c>
      <c r="I45" s="13">
        <v>42023</v>
      </c>
      <c r="J45" s="13">
        <v>8918</v>
      </c>
      <c r="K45" s="13">
        <v>256446</v>
      </c>
      <c r="L45" s="13">
        <v>38109</v>
      </c>
      <c r="M45" s="8"/>
    </row>
    <row r="46" spans="1:13" ht="14.25">
      <c r="A46" s="12"/>
      <c r="B46" s="12"/>
      <c r="C46" s="13" t="s">
        <v>23</v>
      </c>
      <c r="D46" s="13" t="s">
        <v>23</v>
      </c>
      <c r="E46" s="13" t="s">
        <v>23</v>
      </c>
      <c r="F46" s="13" t="s">
        <v>23</v>
      </c>
      <c r="G46" s="13" t="s">
        <v>23</v>
      </c>
      <c r="H46" s="13" t="s">
        <v>23</v>
      </c>
      <c r="I46" s="13" t="s">
        <v>23</v>
      </c>
      <c r="J46" s="13" t="s">
        <v>23</v>
      </c>
      <c r="K46" s="13" t="s">
        <v>23</v>
      </c>
      <c r="L46" s="13" t="s">
        <v>23</v>
      </c>
      <c r="M46" s="8"/>
    </row>
    <row r="47" spans="1:13" ht="14.25">
      <c r="A47" s="12" t="s">
        <v>67</v>
      </c>
      <c r="B47" s="12"/>
      <c r="C47" s="13">
        <f>C38-C45</f>
        <v>415725</v>
      </c>
      <c r="D47" s="13">
        <f aca="true" t="shared" si="0" ref="D47:L47">D38-D45</f>
        <v>511770</v>
      </c>
      <c r="E47" s="13">
        <f t="shared" si="0"/>
        <v>456104</v>
      </c>
      <c r="F47" s="13">
        <f t="shared" si="0"/>
        <v>499901</v>
      </c>
      <c r="G47" s="13">
        <f t="shared" si="0"/>
        <v>516486</v>
      </c>
      <c r="H47" s="13">
        <f t="shared" si="0"/>
        <v>493554</v>
      </c>
      <c r="I47" s="13">
        <f t="shared" si="0"/>
        <v>520369</v>
      </c>
      <c r="J47" s="13">
        <f t="shared" si="0"/>
        <v>565930</v>
      </c>
      <c r="K47" s="13">
        <f t="shared" si="0"/>
        <v>274357</v>
      </c>
      <c r="L47" s="13">
        <f t="shared" si="0"/>
        <v>558337</v>
      </c>
      <c r="M47" s="8"/>
    </row>
    <row r="48" spans="1:13" ht="14.25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8"/>
    </row>
    <row r="49" spans="1:13" ht="14.25">
      <c r="A49" s="12" t="s">
        <v>46</v>
      </c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8"/>
    </row>
    <row r="50" spans="1:13" ht="14.25">
      <c r="A50" s="12" t="s">
        <v>47</v>
      </c>
      <c r="B50" s="12"/>
      <c r="C50" s="13">
        <v>325000</v>
      </c>
      <c r="D50" s="13">
        <v>325000</v>
      </c>
      <c r="E50" s="13">
        <v>325000</v>
      </c>
      <c r="F50" s="13">
        <v>325000</v>
      </c>
      <c r="G50" s="13">
        <v>325000</v>
      </c>
      <c r="H50" s="13">
        <v>325000</v>
      </c>
      <c r="I50" s="13">
        <v>325000</v>
      </c>
      <c r="J50" s="13">
        <v>325000</v>
      </c>
      <c r="K50" s="13">
        <v>325000</v>
      </c>
      <c r="L50" s="13">
        <v>325000</v>
      </c>
      <c r="M50" s="8"/>
    </row>
    <row r="51" spans="1:13" ht="14.25">
      <c r="A51" s="12" t="s">
        <v>65</v>
      </c>
      <c r="B51" s="12"/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8"/>
    </row>
    <row r="52" spans="1:13" ht="14.25">
      <c r="A52" s="12" t="s">
        <v>48</v>
      </c>
      <c r="B52" s="12"/>
      <c r="C52" s="13">
        <v>325000</v>
      </c>
      <c r="D52" s="13">
        <v>325000</v>
      </c>
      <c r="E52" s="13">
        <v>325000</v>
      </c>
      <c r="F52" s="13">
        <v>325000</v>
      </c>
      <c r="G52" s="13">
        <v>325000</v>
      </c>
      <c r="H52" s="13">
        <v>325000</v>
      </c>
      <c r="I52" s="13">
        <v>325000</v>
      </c>
      <c r="J52" s="13">
        <v>325000</v>
      </c>
      <c r="K52" s="13">
        <v>325000</v>
      </c>
      <c r="L52" s="13">
        <v>325000</v>
      </c>
      <c r="M52" s="8"/>
    </row>
    <row r="53" spans="1:13" ht="14.25">
      <c r="A53" s="9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14"/>
    </row>
    <row r="54" spans="1:13" ht="14.25">
      <c r="A54" s="12" t="s">
        <v>54</v>
      </c>
      <c r="B54" s="12"/>
      <c r="C54" s="16">
        <f>C47-C52</f>
        <v>90725</v>
      </c>
      <c r="D54" s="16">
        <f aca="true" t="shared" si="1" ref="D54:L54">D47-D52</f>
        <v>186770</v>
      </c>
      <c r="E54" s="16">
        <f t="shared" si="1"/>
        <v>131104</v>
      </c>
      <c r="F54" s="16">
        <f t="shared" si="1"/>
        <v>174901</v>
      </c>
      <c r="G54" s="16">
        <f t="shared" si="1"/>
        <v>191486</v>
      </c>
      <c r="H54" s="16">
        <f t="shared" si="1"/>
        <v>168554</v>
      </c>
      <c r="I54" s="16">
        <f t="shared" si="1"/>
        <v>195369</v>
      </c>
      <c r="J54" s="16">
        <f t="shared" si="1"/>
        <v>240930</v>
      </c>
      <c r="K54" s="16">
        <f t="shared" si="1"/>
        <v>-50643</v>
      </c>
      <c r="L54" s="16">
        <f t="shared" si="1"/>
        <v>233337</v>
      </c>
      <c r="M54" s="8"/>
    </row>
    <row r="55" spans="1:13" ht="14.25">
      <c r="A55" s="12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8"/>
    </row>
    <row r="56" spans="1:13" ht="14.25">
      <c r="A56" s="12" t="s">
        <v>64</v>
      </c>
      <c r="B56" s="12"/>
      <c r="C56" s="17">
        <f aca="true" t="shared" si="2" ref="C56:L56">C38/C50</f>
        <v>1.6306923076923077</v>
      </c>
      <c r="D56" s="17">
        <f t="shared" si="2"/>
        <v>1.5976584615384615</v>
      </c>
      <c r="E56" s="17">
        <f t="shared" si="2"/>
        <v>1.5844246153846153</v>
      </c>
      <c r="F56" s="17">
        <f t="shared" si="2"/>
        <v>1.6367846153846153</v>
      </c>
      <c r="G56" s="17">
        <f t="shared" si="2"/>
        <v>1.676516923076923</v>
      </c>
      <c r="H56" s="17">
        <f t="shared" si="2"/>
        <v>1.673843076923077</v>
      </c>
      <c r="I56" s="17">
        <f t="shared" si="2"/>
        <v>1.730436923076923</v>
      </c>
      <c r="J56" s="17">
        <f t="shared" si="2"/>
        <v>1.7687630769230769</v>
      </c>
      <c r="K56" s="17">
        <f t="shared" si="2"/>
        <v>1.63324</v>
      </c>
      <c r="L56" s="17">
        <f t="shared" si="2"/>
        <v>1.8352184615384615</v>
      </c>
      <c r="M56" s="8"/>
    </row>
    <row r="57" spans="1:13" ht="14.25">
      <c r="A57" s="12" t="s">
        <v>66</v>
      </c>
      <c r="B57" s="12"/>
      <c r="C57" s="17">
        <f>C47/C52</f>
        <v>1.279153846153846</v>
      </c>
      <c r="D57" s="17">
        <f aca="true" t="shared" si="3" ref="D57:L57">D47/D52</f>
        <v>1.574676923076923</v>
      </c>
      <c r="E57" s="17">
        <f t="shared" si="3"/>
        <v>1.403396923076923</v>
      </c>
      <c r="F57" s="17">
        <f t="shared" si="3"/>
        <v>1.538156923076923</v>
      </c>
      <c r="G57" s="17">
        <f t="shared" si="3"/>
        <v>1.5891876923076924</v>
      </c>
      <c r="H57" s="17">
        <f t="shared" si="3"/>
        <v>1.5186276923076922</v>
      </c>
      <c r="I57" s="17">
        <f t="shared" si="3"/>
        <v>1.6011353846153846</v>
      </c>
      <c r="J57" s="17">
        <f t="shared" si="3"/>
        <v>1.741323076923077</v>
      </c>
      <c r="K57" s="17">
        <f t="shared" si="3"/>
        <v>0.8441753846153847</v>
      </c>
      <c r="L57" s="17">
        <f t="shared" si="3"/>
        <v>1.71796</v>
      </c>
      <c r="M57" s="8"/>
    </row>
    <row r="58" spans="1:13" ht="14.25">
      <c r="A58" s="12" t="s">
        <v>62</v>
      </c>
      <c r="B58" s="12"/>
      <c r="C58" s="18">
        <f>C54/$B$61</f>
        <v>0.056703125</v>
      </c>
      <c r="D58" s="18">
        <f aca="true" t="shared" si="4" ref="D58:L58">D54/$B$61</f>
        <v>0.11673125</v>
      </c>
      <c r="E58" s="18">
        <f t="shared" si="4"/>
        <v>0.08194</v>
      </c>
      <c r="F58" s="18">
        <f t="shared" si="4"/>
        <v>0.109313125</v>
      </c>
      <c r="G58" s="18">
        <f t="shared" si="4"/>
        <v>0.11967875</v>
      </c>
      <c r="H58" s="18">
        <f t="shared" si="4"/>
        <v>0.10534625</v>
      </c>
      <c r="I58" s="18">
        <f t="shared" si="4"/>
        <v>0.122105625</v>
      </c>
      <c r="J58" s="18">
        <f t="shared" si="4"/>
        <v>0.15058125</v>
      </c>
      <c r="K58" s="18">
        <f t="shared" si="4"/>
        <v>-0.031651875</v>
      </c>
      <c r="L58" s="18">
        <f t="shared" si="4"/>
        <v>0.145835625</v>
      </c>
      <c r="M58" s="8"/>
    </row>
    <row r="59" spans="1:13" ht="14.25">
      <c r="A59" s="12"/>
      <c r="B59" s="1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8"/>
    </row>
    <row r="60" spans="1:13" ht="14.25">
      <c r="A60" s="12"/>
      <c r="B60" s="1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8"/>
    </row>
    <row r="61" spans="1:13" ht="14.25">
      <c r="A61" s="12" t="s">
        <v>61</v>
      </c>
      <c r="B61" s="19">
        <v>1600000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8"/>
    </row>
    <row r="62" spans="1:13" ht="14.25">
      <c r="A62" s="12" t="s">
        <v>63</v>
      </c>
      <c r="B62" s="19">
        <v>5000000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8"/>
    </row>
    <row r="63" spans="1:13" ht="14.25">
      <c r="A63" s="12" t="s">
        <v>56</v>
      </c>
      <c r="B63" s="19"/>
      <c r="C63" s="13"/>
      <c r="D63" s="13"/>
      <c r="E63" s="13"/>
      <c r="F63" s="13"/>
      <c r="G63" s="13"/>
      <c r="H63" s="13"/>
      <c r="I63" s="13"/>
      <c r="J63" s="13"/>
      <c r="K63" s="13"/>
      <c r="L63" s="13">
        <f>M38/0.08</f>
        <v>7562425</v>
      </c>
      <c r="M63" s="8"/>
    </row>
    <row r="64" spans="1:13" ht="14.25">
      <c r="A64" s="12" t="s">
        <v>57</v>
      </c>
      <c r="B64" s="19"/>
      <c r="C64" s="13"/>
      <c r="D64" s="13"/>
      <c r="E64" s="13"/>
      <c r="F64" s="13"/>
      <c r="G64" s="13"/>
      <c r="H64" s="13"/>
      <c r="I64" s="13"/>
      <c r="J64" s="13"/>
      <c r="K64" s="13"/>
      <c r="L64" s="13">
        <f>L63*0.02</f>
        <v>151248.5</v>
      </c>
      <c r="M64" s="8"/>
    </row>
    <row r="65" spans="1:13" ht="14.25">
      <c r="A65" s="12" t="s">
        <v>58</v>
      </c>
      <c r="B65" s="19"/>
      <c r="C65" s="13"/>
      <c r="D65" s="13"/>
      <c r="E65" s="13"/>
      <c r="F65" s="13"/>
      <c r="G65" s="13"/>
      <c r="H65" s="13"/>
      <c r="I65" s="13"/>
      <c r="J65" s="13"/>
      <c r="K65" s="13"/>
      <c r="L65" s="13">
        <v>5000000</v>
      </c>
      <c r="M65" s="8"/>
    </row>
    <row r="66" spans="1:13" ht="14.25">
      <c r="A66" s="12" t="s">
        <v>70</v>
      </c>
      <c r="B66" s="19"/>
      <c r="C66" s="13"/>
      <c r="D66" s="13"/>
      <c r="E66" s="13"/>
      <c r="F66" s="13"/>
      <c r="G66" s="13"/>
      <c r="H66" s="13"/>
      <c r="I66" s="13"/>
      <c r="J66" s="13"/>
      <c r="K66" s="13"/>
      <c r="L66" s="13">
        <f>L63-L64-L65</f>
        <v>2411176.5</v>
      </c>
      <c r="M66" s="8"/>
    </row>
    <row r="67" spans="1:13" ht="14.25">
      <c r="A67" s="12" t="s">
        <v>60</v>
      </c>
      <c r="B67" s="19">
        <f>-B61</f>
        <v>-1600000</v>
      </c>
      <c r="C67" s="13">
        <f>C54</f>
        <v>90725</v>
      </c>
      <c r="D67" s="13">
        <f aca="true" t="shared" si="5" ref="D67:K67">D54</f>
        <v>186770</v>
      </c>
      <c r="E67" s="13">
        <f t="shared" si="5"/>
        <v>131104</v>
      </c>
      <c r="F67" s="13">
        <f t="shared" si="5"/>
        <v>174901</v>
      </c>
      <c r="G67" s="13">
        <f t="shared" si="5"/>
        <v>191486</v>
      </c>
      <c r="H67" s="13">
        <f t="shared" si="5"/>
        <v>168554</v>
      </c>
      <c r="I67" s="13">
        <f t="shared" si="5"/>
        <v>195369</v>
      </c>
      <c r="J67" s="13">
        <f t="shared" si="5"/>
        <v>240930</v>
      </c>
      <c r="K67" s="13">
        <f t="shared" si="5"/>
        <v>-50643</v>
      </c>
      <c r="L67" s="13">
        <f>L54+L66</f>
        <v>2644513.5</v>
      </c>
      <c r="M67" s="14"/>
    </row>
    <row r="68" spans="1:13" ht="15" thickBot="1">
      <c r="A68" s="23" t="s">
        <v>59</v>
      </c>
      <c r="B68" s="20">
        <f>IRR(B67:L67)</f>
        <v>0.12453680522596941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ht="13.5" thickTop="1">
      <c r="B69" s="6"/>
    </row>
    <row r="70" ht="12.75">
      <c r="M70" s="3"/>
    </row>
    <row r="71" ht="12.75">
      <c r="M71" s="3"/>
    </row>
    <row r="72" ht="12.75">
      <c r="M72" s="3"/>
    </row>
    <row r="73" ht="12.75">
      <c r="M73" s="3"/>
    </row>
  </sheetData>
  <sheetProtection/>
  <mergeCells count="3">
    <mergeCell ref="A3:M3"/>
    <mergeCell ref="A2:M2"/>
    <mergeCell ref="A1:M1"/>
  </mergeCells>
  <printOptions/>
  <pageMargins left="0.43" right="0.53" top="0.55" bottom="0.54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Marquette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University</dc:creator>
  <cp:keywords/>
  <dc:description/>
  <cp:lastModifiedBy>ULI</cp:lastModifiedBy>
  <cp:lastPrinted>2006-10-04T21:05:25Z</cp:lastPrinted>
  <dcterms:created xsi:type="dcterms:W3CDTF">2006-06-27T19:44:34Z</dcterms:created>
  <dcterms:modified xsi:type="dcterms:W3CDTF">2008-03-13T16:29:47Z</dcterms:modified>
  <cp:category/>
  <cp:version/>
  <cp:contentType/>
  <cp:contentStatus/>
</cp:coreProperties>
</file>